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考数据-2023年东安发展集团有限公司招聘" sheetId="1" r:id="rId1"/>
  </sheets>
  <definedNames>
    <definedName name="_xlnm._FilterDatabase" localSheetId="0" hidden="1">'报考数据-2023年东安发展集团有限公司招聘'!$A$2:$H$26</definedName>
    <definedName name="_xlnm.Print_Titles" localSheetId="0">'报考数据-2023年东安发展集团有限公司招聘'!$1:$2</definedName>
  </definedNames>
  <calcPr calcId="144525"/>
</workbook>
</file>

<file path=xl/sharedStrings.xml><?xml version="1.0" encoding="utf-8"?>
<sst xmlns="http://schemas.openxmlformats.org/spreadsheetml/2006/main" count="35" uniqueCount="19">
  <si>
    <t>2023年东安发展集团有限公司招聘资格复审、体检人员名单</t>
  </si>
  <si>
    <t>序号</t>
  </si>
  <si>
    <t>姓名</t>
  </si>
  <si>
    <t>性别</t>
  </si>
  <si>
    <t>准考证号</t>
  </si>
  <si>
    <t>岗位代码</t>
  </si>
  <si>
    <t>岗位名称</t>
  </si>
  <si>
    <t>笔试成绩</t>
  </si>
  <si>
    <t>面试成绩</t>
  </si>
  <si>
    <t>综合成绩</t>
  </si>
  <si>
    <t>备注</t>
  </si>
  <si>
    <t>业务经理</t>
  </si>
  <si>
    <t>工程专业技术人员</t>
  </si>
  <si>
    <t>财会专业人员</t>
  </si>
  <si>
    <t>投融资管理人员</t>
  </si>
  <si>
    <t>资产经营管理人员</t>
  </si>
  <si>
    <t>法务专员</t>
  </si>
  <si>
    <t>综合文秘</t>
  </si>
  <si>
    <t>综合管理人员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</si>
</sst>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zoomScale="130" zoomScaleNormal="130" workbookViewId="0">
      <selection activeCell="A1" sqref="A1:J1"/>
    </sheetView>
  </sheetViews>
  <sheetFormatPr defaultColWidth="9.5" defaultRowHeight="17.25" customHeight="1"/>
  <cols>
    <col min="1" max="1" width="4.125" style="2" customWidth="1"/>
    <col min="2" max="2" width="8.75" style="2" customWidth="1"/>
    <col min="3" max="3" width="4.25" style="2" customWidth="1"/>
    <col min="4" max="4" width="12.375" style="2" customWidth="1"/>
    <col min="5" max="5" width="8.25" style="2" customWidth="1"/>
    <col min="6" max="6" width="14.125" style="2" customWidth="1"/>
    <col min="7" max="7" width="10.125" style="2" customWidth="1"/>
    <col min="8" max="8" width="7.75" style="2" customWidth="1"/>
    <col min="9" max="9" width="8.75" style="3" customWidth="1"/>
    <col min="10" max="10" width="9.5" style="2"/>
    <col min="11" max="11" width="18" style="2" customWidth="1"/>
    <col min="12" max="16384" width="9.5" style="2"/>
  </cols>
  <sheetData>
    <row r="1" ht="34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</row>
    <row r="3" customHeight="1" spans="1:10">
      <c r="A3" s="6">
        <v>1</v>
      </c>
      <c r="B3" s="6" t="str">
        <f>"廖威国"</f>
        <v>廖威国</v>
      </c>
      <c r="C3" s="6" t="str">
        <f>"男"</f>
        <v>男</v>
      </c>
      <c r="D3" s="6" t="str">
        <f>"2023022411"</f>
        <v>2023022411</v>
      </c>
      <c r="E3" s="6" t="str">
        <f t="shared" ref="E3" si="0">"001"</f>
        <v>001</v>
      </c>
      <c r="F3" s="6" t="s">
        <v>11</v>
      </c>
      <c r="G3" s="7">
        <v>58.5</v>
      </c>
      <c r="H3" s="6">
        <v>77.68</v>
      </c>
      <c r="I3" s="10">
        <f t="shared" ref="I3:I26" si="1">G3*0.5+H3*0.5</f>
        <v>68.09</v>
      </c>
      <c r="J3" s="11"/>
    </row>
    <row r="4" customHeight="1" spans="1:10">
      <c r="A4" s="6">
        <v>2</v>
      </c>
      <c r="B4" s="6" t="str">
        <f>"文亮"</f>
        <v>文亮</v>
      </c>
      <c r="C4" s="6" t="str">
        <f>"男"</f>
        <v>男</v>
      </c>
      <c r="D4" s="6" t="str">
        <f>"2023022327"</f>
        <v>2023022327</v>
      </c>
      <c r="E4" s="6" t="str">
        <f>"002"</f>
        <v>002</v>
      </c>
      <c r="F4" s="6" t="s">
        <v>12</v>
      </c>
      <c r="G4" s="7">
        <v>79.5</v>
      </c>
      <c r="H4" s="6">
        <v>79.76</v>
      </c>
      <c r="I4" s="10">
        <f t="shared" si="1"/>
        <v>79.63</v>
      </c>
      <c r="J4" s="11"/>
    </row>
    <row r="5" customHeight="1" spans="1:10">
      <c r="A5" s="6">
        <v>3</v>
      </c>
      <c r="B5" s="6" t="str">
        <f>"唐琪"</f>
        <v>唐琪</v>
      </c>
      <c r="C5" s="6" t="str">
        <f>"男"</f>
        <v>男</v>
      </c>
      <c r="D5" s="6" t="str">
        <f>"2023022321"</f>
        <v>2023022321</v>
      </c>
      <c r="E5" s="6" t="str">
        <f>"002"</f>
        <v>002</v>
      </c>
      <c r="F5" s="6" t="s">
        <v>12</v>
      </c>
      <c r="G5" s="7">
        <v>76.5</v>
      </c>
      <c r="H5" s="6">
        <v>79.34</v>
      </c>
      <c r="I5" s="10">
        <f t="shared" si="1"/>
        <v>77.92</v>
      </c>
      <c r="J5" s="11"/>
    </row>
    <row r="6" customHeight="1" spans="1:10">
      <c r="A6" s="6">
        <v>4</v>
      </c>
      <c r="B6" s="6" t="str">
        <f>"曾拓"</f>
        <v>曾拓</v>
      </c>
      <c r="C6" s="6" t="str">
        <f>"男"</f>
        <v>男</v>
      </c>
      <c r="D6" s="6" t="str">
        <f>"2023022315"</f>
        <v>2023022315</v>
      </c>
      <c r="E6" s="6" t="str">
        <f>"002"</f>
        <v>002</v>
      </c>
      <c r="F6" s="6" t="s">
        <v>12</v>
      </c>
      <c r="G6" s="7">
        <v>73.9</v>
      </c>
      <c r="H6" s="6">
        <v>84.26</v>
      </c>
      <c r="I6" s="10">
        <f t="shared" si="1"/>
        <v>79.08</v>
      </c>
      <c r="J6" s="11"/>
    </row>
    <row r="7" customHeight="1" spans="1:10">
      <c r="A7" s="6">
        <v>5</v>
      </c>
      <c r="B7" s="6" t="str">
        <f>"蒋冬璟"</f>
        <v>蒋冬璟</v>
      </c>
      <c r="C7" s="6" t="str">
        <f>"男"</f>
        <v>男</v>
      </c>
      <c r="D7" s="6" t="str">
        <f>"2023022313"</f>
        <v>2023022313</v>
      </c>
      <c r="E7" s="6" t="str">
        <f>"002"</f>
        <v>002</v>
      </c>
      <c r="F7" s="6" t="s">
        <v>12</v>
      </c>
      <c r="G7" s="7">
        <v>69.3</v>
      </c>
      <c r="H7" s="6">
        <v>79.9</v>
      </c>
      <c r="I7" s="10">
        <f t="shared" si="1"/>
        <v>74.6</v>
      </c>
      <c r="J7" s="11"/>
    </row>
    <row r="8" customHeight="1" spans="1:10">
      <c r="A8" s="6">
        <v>6</v>
      </c>
      <c r="B8" s="6" t="str">
        <f>"唐雨蝶"</f>
        <v>唐雨蝶</v>
      </c>
      <c r="C8" s="6" t="str">
        <f>"女"</f>
        <v>女</v>
      </c>
      <c r="D8" s="6" t="str">
        <f>"2023022413"</f>
        <v>2023022413</v>
      </c>
      <c r="E8" s="6" t="str">
        <f>"003"</f>
        <v>003</v>
      </c>
      <c r="F8" s="6" t="s">
        <v>13</v>
      </c>
      <c r="G8" s="7">
        <v>80</v>
      </c>
      <c r="H8" s="6">
        <v>85</v>
      </c>
      <c r="I8" s="10">
        <f t="shared" si="1"/>
        <v>82.5</v>
      </c>
      <c r="J8" s="11"/>
    </row>
    <row r="9" customHeight="1" spans="1:10">
      <c r="A9" s="6">
        <v>7</v>
      </c>
      <c r="B9" s="6" t="str">
        <f>"谭圭民"</f>
        <v>谭圭民</v>
      </c>
      <c r="C9" s="6" t="str">
        <f>"男"</f>
        <v>男</v>
      </c>
      <c r="D9" s="6" t="str">
        <f>"2023022415"</f>
        <v>2023022415</v>
      </c>
      <c r="E9" s="6" t="str">
        <f>"003"</f>
        <v>003</v>
      </c>
      <c r="F9" s="6" t="s">
        <v>13</v>
      </c>
      <c r="G9" s="7">
        <v>77.5</v>
      </c>
      <c r="H9" s="6">
        <v>79.28</v>
      </c>
      <c r="I9" s="10">
        <f t="shared" si="1"/>
        <v>78.39</v>
      </c>
      <c r="J9" s="11"/>
    </row>
    <row r="10" customHeight="1" spans="1:10">
      <c r="A10" s="6">
        <v>8</v>
      </c>
      <c r="B10" s="6" t="str">
        <f>"唐春红"</f>
        <v>唐春红</v>
      </c>
      <c r="C10" s="6" t="str">
        <f t="shared" ref="C10:C18" si="2">"女"</f>
        <v>女</v>
      </c>
      <c r="D10" s="6" t="str">
        <f>"2023022416"</f>
        <v>2023022416</v>
      </c>
      <c r="E10" s="6" t="str">
        <f>"003"</f>
        <v>003</v>
      </c>
      <c r="F10" s="6" t="s">
        <v>13</v>
      </c>
      <c r="G10" s="7">
        <v>74.4</v>
      </c>
      <c r="H10" s="6">
        <v>80.46</v>
      </c>
      <c r="I10" s="10">
        <f t="shared" si="1"/>
        <v>77.43</v>
      </c>
      <c r="J10" s="11"/>
    </row>
    <row r="11" customHeight="1" spans="1:10">
      <c r="A11" s="6">
        <v>9</v>
      </c>
      <c r="B11" s="6" t="str">
        <f>"荣薇"</f>
        <v>荣薇</v>
      </c>
      <c r="C11" s="6" t="str">
        <f t="shared" si="2"/>
        <v>女</v>
      </c>
      <c r="D11" s="6" t="str">
        <f>"2023022414"</f>
        <v>2023022414</v>
      </c>
      <c r="E11" s="6" t="str">
        <f>"003"</f>
        <v>003</v>
      </c>
      <c r="F11" s="6" t="s">
        <v>13</v>
      </c>
      <c r="G11" s="7">
        <v>74.3</v>
      </c>
      <c r="H11" s="6">
        <v>84.1</v>
      </c>
      <c r="I11" s="10">
        <f t="shared" si="1"/>
        <v>79.2</v>
      </c>
      <c r="J11" s="11"/>
    </row>
    <row r="12" customHeight="1" spans="1:10">
      <c r="A12" s="6">
        <v>10</v>
      </c>
      <c r="B12" s="6" t="str">
        <f>"唐悦"</f>
        <v>唐悦</v>
      </c>
      <c r="C12" s="6" t="str">
        <f t="shared" si="2"/>
        <v>女</v>
      </c>
      <c r="D12" s="6" t="str">
        <f>"2023022226"</f>
        <v>2023022226</v>
      </c>
      <c r="E12" s="6" t="str">
        <f t="shared" ref="E12:E14" si="3">"004"</f>
        <v>004</v>
      </c>
      <c r="F12" s="6" t="s">
        <v>14</v>
      </c>
      <c r="G12" s="7">
        <v>72.1</v>
      </c>
      <c r="H12" s="6">
        <v>80.42</v>
      </c>
      <c r="I12" s="10">
        <f t="shared" si="1"/>
        <v>76.26</v>
      </c>
      <c r="J12" s="11"/>
    </row>
    <row r="13" customHeight="1" spans="1:10">
      <c r="A13" s="6">
        <v>11</v>
      </c>
      <c r="B13" s="6" t="str">
        <f>"夏申妍"</f>
        <v>夏申妍</v>
      </c>
      <c r="C13" s="6" t="str">
        <f t="shared" si="2"/>
        <v>女</v>
      </c>
      <c r="D13" s="6" t="str">
        <f>"2023022223"</f>
        <v>2023022223</v>
      </c>
      <c r="E13" s="6" t="str">
        <f t="shared" si="3"/>
        <v>004</v>
      </c>
      <c r="F13" s="6" t="s">
        <v>14</v>
      </c>
      <c r="G13" s="7">
        <v>65</v>
      </c>
      <c r="H13" s="6">
        <v>79.64</v>
      </c>
      <c r="I13" s="10">
        <f t="shared" si="1"/>
        <v>72.32</v>
      </c>
      <c r="J13" s="11"/>
    </row>
    <row r="14" customHeight="1" spans="1:10">
      <c r="A14" s="6">
        <v>12</v>
      </c>
      <c r="B14" s="6" t="str">
        <f>"黄姗"</f>
        <v>黄姗</v>
      </c>
      <c r="C14" s="6" t="str">
        <f t="shared" si="2"/>
        <v>女</v>
      </c>
      <c r="D14" s="6" t="str">
        <f>"2023022225"</f>
        <v>2023022225</v>
      </c>
      <c r="E14" s="6" t="str">
        <f t="shared" si="3"/>
        <v>004</v>
      </c>
      <c r="F14" s="6" t="s">
        <v>14</v>
      </c>
      <c r="G14" s="7">
        <v>41.4</v>
      </c>
      <c r="H14" s="6">
        <v>83.12</v>
      </c>
      <c r="I14" s="10">
        <f t="shared" si="1"/>
        <v>62.26</v>
      </c>
      <c r="J14" s="11"/>
    </row>
    <row r="15" customHeight="1" spans="1:10">
      <c r="A15" s="6">
        <v>13</v>
      </c>
      <c r="B15" s="6" t="str">
        <f>"易飞"</f>
        <v>易飞</v>
      </c>
      <c r="C15" s="6" t="str">
        <f t="shared" si="2"/>
        <v>女</v>
      </c>
      <c r="D15" s="6" t="str">
        <f>"2023022432"</f>
        <v>2023022432</v>
      </c>
      <c r="E15" s="6" t="str">
        <f>"005"</f>
        <v>005</v>
      </c>
      <c r="F15" s="6" t="s">
        <v>15</v>
      </c>
      <c r="G15" s="7">
        <v>53.7</v>
      </c>
      <c r="H15" s="6">
        <v>84.2</v>
      </c>
      <c r="I15" s="10">
        <f t="shared" si="1"/>
        <v>68.95</v>
      </c>
      <c r="J15" s="11"/>
    </row>
    <row r="16" customHeight="1" spans="1:10">
      <c r="A16" s="6">
        <v>14</v>
      </c>
      <c r="B16" s="6" t="str">
        <f>"蒋圆圆"</f>
        <v>蒋圆圆</v>
      </c>
      <c r="C16" s="6" t="str">
        <f t="shared" si="2"/>
        <v>女</v>
      </c>
      <c r="D16" s="6" t="str">
        <f>"2023022431"</f>
        <v>2023022431</v>
      </c>
      <c r="E16" s="6" t="str">
        <f>"005"</f>
        <v>005</v>
      </c>
      <c r="F16" s="6" t="s">
        <v>15</v>
      </c>
      <c r="G16" s="7">
        <v>53.5</v>
      </c>
      <c r="H16" s="6">
        <v>84.62</v>
      </c>
      <c r="I16" s="10">
        <f t="shared" si="1"/>
        <v>69.06</v>
      </c>
      <c r="J16" s="11"/>
    </row>
    <row r="17" customHeight="1" spans="1:10">
      <c r="A17" s="6">
        <v>15</v>
      </c>
      <c r="B17" s="6" t="str">
        <f>"胡凌雪"</f>
        <v>胡凌雪</v>
      </c>
      <c r="C17" s="6" t="str">
        <f t="shared" si="2"/>
        <v>女</v>
      </c>
      <c r="D17" s="6" t="str">
        <f>"2023022234"</f>
        <v>2023022234</v>
      </c>
      <c r="E17" s="6" t="str">
        <f>"006"</f>
        <v>006</v>
      </c>
      <c r="F17" s="6" t="s">
        <v>16</v>
      </c>
      <c r="G17" s="7">
        <v>75.6</v>
      </c>
      <c r="H17" s="6">
        <v>81.08</v>
      </c>
      <c r="I17" s="10">
        <f t="shared" si="1"/>
        <v>78.34</v>
      </c>
      <c r="J17" s="11"/>
    </row>
    <row r="18" customHeight="1" spans="1:10">
      <c r="A18" s="6">
        <v>16</v>
      </c>
      <c r="B18" s="6" t="str">
        <f>"唐娅妮"</f>
        <v>唐娅妮</v>
      </c>
      <c r="C18" s="6" t="str">
        <f t="shared" si="2"/>
        <v>女</v>
      </c>
      <c r="D18" s="6" t="str">
        <f>"2023022230"</f>
        <v>2023022230</v>
      </c>
      <c r="E18" s="6" t="str">
        <f>"006"</f>
        <v>006</v>
      </c>
      <c r="F18" s="6" t="s">
        <v>16</v>
      </c>
      <c r="G18" s="7">
        <v>64.3</v>
      </c>
      <c r="H18" s="6">
        <v>80.24</v>
      </c>
      <c r="I18" s="10">
        <f t="shared" si="1"/>
        <v>72.27</v>
      </c>
      <c r="J18" s="11"/>
    </row>
    <row r="19" customHeight="1" spans="1:10">
      <c r="A19" s="6">
        <v>17</v>
      </c>
      <c r="B19" s="6" t="str">
        <f>"唐明湘"</f>
        <v>唐明湘</v>
      </c>
      <c r="C19" s="6" t="str">
        <f t="shared" ref="C19:C26" si="4">"女"</f>
        <v>女</v>
      </c>
      <c r="D19" s="6" t="str">
        <f>"2023020101"</f>
        <v>2023020101</v>
      </c>
      <c r="E19" s="6" t="str">
        <f>"007"</f>
        <v>007</v>
      </c>
      <c r="F19" s="6" t="s">
        <v>17</v>
      </c>
      <c r="G19" s="7">
        <v>77.03</v>
      </c>
      <c r="H19" s="6">
        <v>79.78</v>
      </c>
      <c r="I19" s="10">
        <f t="shared" si="1"/>
        <v>78.405</v>
      </c>
      <c r="J19" s="11"/>
    </row>
    <row r="20" customHeight="1" spans="1:10">
      <c r="A20" s="6">
        <v>18</v>
      </c>
      <c r="B20" s="6" t="str">
        <f>"陈欣宇"</f>
        <v>陈欣宇</v>
      </c>
      <c r="C20" s="6" t="str">
        <f t="shared" si="4"/>
        <v>女</v>
      </c>
      <c r="D20" s="6" t="str">
        <f>"2023020112"</f>
        <v>2023020112</v>
      </c>
      <c r="E20" s="6" t="str">
        <f>"007"</f>
        <v>007</v>
      </c>
      <c r="F20" s="6" t="s">
        <v>17</v>
      </c>
      <c r="G20" s="7">
        <v>75.03</v>
      </c>
      <c r="H20" s="6">
        <v>81.16</v>
      </c>
      <c r="I20" s="10">
        <f t="shared" si="1"/>
        <v>78.095</v>
      </c>
      <c r="J20" s="11"/>
    </row>
    <row r="21" customHeight="1" spans="1:10">
      <c r="A21" s="6">
        <v>19</v>
      </c>
      <c r="B21" s="6" t="str">
        <f>"唐靖琳"</f>
        <v>唐靖琳</v>
      </c>
      <c r="C21" s="6" t="str">
        <f t="shared" si="4"/>
        <v>女</v>
      </c>
      <c r="D21" s="6" t="str">
        <f>"2023021723"</f>
        <v>2023021723</v>
      </c>
      <c r="E21" s="6" t="str">
        <f t="shared" ref="E21:E26" si="5">"008"</f>
        <v>008</v>
      </c>
      <c r="F21" s="6" t="s">
        <v>18</v>
      </c>
      <c r="G21" s="7">
        <v>84.47</v>
      </c>
      <c r="H21" s="6">
        <v>82.82</v>
      </c>
      <c r="I21" s="10">
        <f t="shared" si="1"/>
        <v>83.645</v>
      </c>
      <c r="J21" s="11"/>
    </row>
    <row r="22" customHeight="1" spans="1:10">
      <c r="A22" s="6">
        <v>20</v>
      </c>
      <c r="B22" s="8" t="str">
        <f>"文艺蒙"</f>
        <v>文艺蒙</v>
      </c>
      <c r="C22" s="6" t="str">
        <f t="shared" si="4"/>
        <v>女</v>
      </c>
      <c r="D22" s="6" t="str">
        <f>"2023020634"</f>
        <v>2023020634</v>
      </c>
      <c r="E22" s="6" t="str">
        <f t="shared" si="5"/>
        <v>008</v>
      </c>
      <c r="F22" s="6" t="s">
        <v>18</v>
      </c>
      <c r="G22" s="7">
        <v>84.33</v>
      </c>
      <c r="H22" s="6">
        <v>85.06</v>
      </c>
      <c r="I22" s="10">
        <f t="shared" si="1"/>
        <v>84.695</v>
      </c>
      <c r="J22" s="11"/>
    </row>
    <row r="23" customHeight="1" spans="1:10">
      <c r="A23" s="6">
        <v>21</v>
      </c>
      <c r="B23" s="6" t="str">
        <f>"蒋懿"</f>
        <v>蒋懿</v>
      </c>
      <c r="C23" s="6" t="str">
        <f t="shared" si="4"/>
        <v>女</v>
      </c>
      <c r="D23" s="6" t="str">
        <f>"2023021121"</f>
        <v>2023021121</v>
      </c>
      <c r="E23" s="6" t="str">
        <f t="shared" si="5"/>
        <v>008</v>
      </c>
      <c r="F23" s="6" t="s">
        <v>18</v>
      </c>
      <c r="G23" s="7">
        <v>83.46</v>
      </c>
      <c r="H23" s="6">
        <v>80.12</v>
      </c>
      <c r="I23" s="10">
        <f t="shared" si="1"/>
        <v>81.79</v>
      </c>
      <c r="J23" s="11"/>
    </row>
    <row r="24" customHeight="1" spans="1:10">
      <c r="A24" s="6">
        <v>22</v>
      </c>
      <c r="B24" s="6" t="str">
        <f>"黄若兰"</f>
        <v>黄若兰</v>
      </c>
      <c r="C24" s="6" t="str">
        <f t="shared" si="4"/>
        <v>女</v>
      </c>
      <c r="D24" s="6" t="str">
        <f>"2023021211"</f>
        <v>2023021211</v>
      </c>
      <c r="E24" s="6" t="str">
        <f t="shared" si="5"/>
        <v>008</v>
      </c>
      <c r="F24" s="6" t="s">
        <v>18</v>
      </c>
      <c r="G24" s="7">
        <v>83.25</v>
      </c>
      <c r="H24" s="6">
        <v>80.86</v>
      </c>
      <c r="I24" s="10">
        <f t="shared" si="1"/>
        <v>82.055</v>
      </c>
      <c r="J24" s="11"/>
    </row>
    <row r="25" customHeight="1" spans="1:10">
      <c r="A25" s="6">
        <v>23</v>
      </c>
      <c r="B25" s="6" t="str">
        <f>"席慧娟"</f>
        <v>席慧娟</v>
      </c>
      <c r="C25" s="6" t="str">
        <f t="shared" si="4"/>
        <v>女</v>
      </c>
      <c r="D25" s="6" t="str">
        <f>"2023021329"</f>
        <v>2023021329</v>
      </c>
      <c r="E25" s="6" t="str">
        <f t="shared" si="5"/>
        <v>008</v>
      </c>
      <c r="F25" s="6" t="s">
        <v>18</v>
      </c>
      <c r="G25" s="7">
        <v>82.03</v>
      </c>
      <c r="H25" s="6">
        <v>85.44</v>
      </c>
      <c r="I25" s="10">
        <f t="shared" si="1"/>
        <v>83.735</v>
      </c>
      <c r="J25" s="11"/>
    </row>
    <row r="26" customHeight="1" spans="1:10">
      <c r="A26" s="6">
        <v>24</v>
      </c>
      <c r="B26" s="6" t="str">
        <f>"蒋琳丽"</f>
        <v>蒋琳丽</v>
      </c>
      <c r="C26" s="6" t="str">
        <f t="shared" si="4"/>
        <v>女</v>
      </c>
      <c r="D26" s="6" t="str">
        <f>"2023022012"</f>
        <v>2023022012</v>
      </c>
      <c r="E26" s="6" t="str">
        <f t="shared" si="5"/>
        <v>008</v>
      </c>
      <c r="F26" s="6" t="s">
        <v>18</v>
      </c>
      <c r="G26" s="7">
        <v>81.77</v>
      </c>
      <c r="H26" s="6">
        <v>81.48</v>
      </c>
      <c r="I26" s="10">
        <f t="shared" si="1"/>
        <v>81.625</v>
      </c>
      <c r="J26" s="11"/>
    </row>
  </sheetData>
  <sortState ref="A3:K840">
    <sortCondition ref="F3:F840"/>
    <sortCondition ref="G3:G840" descending="1"/>
  </sortState>
  <mergeCells count="1">
    <mergeCell ref="A1:J1"/>
  </mergeCells>
  <pageMargins left="0.314583333333333" right="0.314583333333333" top="0.275" bottom="0.354166666666667" header="0.156944444444444" footer="0.11805555555555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报考数据-2023年东安发展集团有限公司招聘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DF</cp:lastModifiedBy>
  <dcterms:created xsi:type="dcterms:W3CDTF">2023-07-11T13:32:00Z</dcterms:created>
  <cp:lastPrinted>2023-08-16T08:25:00Z</cp:lastPrinted>
  <dcterms:modified xsi:type="dcterms:W3CDTF">2023-08-22T00:40:41Z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7841896EA12D4E349DCF449C96F43BD4_13</vt:lpwstr>
  </property>
  <property fmtid="{D5CDD505-2E9C-101B-9397-08002B2CF9AE}" pid="3" name="KSOProductBuildVer">
    <vt:lpwstr>2052-11.1.0.14309</vt:lpwstr>
  </property>
</Properties>
</file>